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13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<sst xmlns="http://schemas.openxmlformats.org/spreadsheetml/2006/main" count="107" uniqueCount="88">
  <si>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Załącznik  Nr 13 do Uchwały Rady Miejskiej  w Lipnie       Nr XLII/347/2009  z dnia 29.12. 2009r.</t>
  </si>
  <si>
    <t>Prognoza kwoty długu i spłat na rok 2010 i lata następne</t>
  </si>
  <si>
    <t>Lp.</t>
  </si>
  <si>
    <t>Wyszzególnienie</t>
  </si>
  <si>
    <t>31.12.2009</t>
  </si>
  <si>
    <t>31.12.2010</t>
  </si>
  <si>
    <t>31.12.2011</t>
  </si>
  <si>
    <t>31.12.2012</t>
  </si>
  <si>
    <t>31.12.2013</t>
  </si>
  <si>
    <t>31.12.2014</t>
  </si>
  <si>
    <t>31.12.2015</t>
  </si>
  <si>
    <t>31.12.2016</t>
  </si>
  <si>
    <t>31.12.2017</t>
  </si>
  <si>
    <t>31.12.2018</t>
  </si>
  <si>
    <t>31.12.2019</t>
  </si>
  <si>
    <t>1</t>
  </si>
  <si>
    <t>Zobowiązania wg tytułów dłużnych:</t>
  </si>
  <si>
    <t>1.1</t>
  </si>
  <si>
    <t>Zaciągnięte zobowiązania (bez art.170 ust.3 ufp)   na początek roku:</t>
  </si>
  <si>
    <t>1.1.1</t>
  </si>
  <si>
    <t xml:space="preserve">  pożyczki</t>
  </si>
  <si>
    <t>1.1.2</t>
  </si>
  <si>
    <t xml:space="preserve">  kredyty</t>
  </si>
  <si>
    <t>1.1.3</t>
  </si>
  <si>
    <t xml:space="preserve">  obligacje</t>
  </si>
  <si>
    <t>1.2</t>
  </si>
  <si>
    <t>Planowane w roku budżetowym (bez art.170 ust.3 ufp):</t>
  </si>
  <si>
    <t>1.2.1</t>
  </si>
  <si>
    <t>1.2.2</t>
  </si>
  <si>
    <t>1.2.3</t>
  </si>
  <si>
    <t xml:space="preserve">  obligacje komunalne</t>
  </si>
  <si>
    <t>1.3</t>
  </si>
  <si>
    <t>Zaciągnięte zobowiązania (art.170 ust.3 ufp):</t>
  </si>
  <si>
    <t>1.3.1</t>
  </si>
  <si>
    <t>1.3.2</t>
  </si>
  <si>
    <t>0</t>
  </si>
  <si>
    <t>1.3.3</t>
  </si>
  <si>
    <t>1.4</t>
  </si>
  <si>
    <t>Planowane w roku budżetowym (art.170 ust.3 ufp):</t>
  </si>
  <si>
    <t>1.4.1</t>
  </si>
  <si>
    <t xml:space="preserve">  pożyczek</t>
  </si>
  <si>
    <t>1.4.2</t>
  </si>
  <si>
    <t>1.4.3</t>
  </si>
  <si>
    <t>1.5</t>
  </si>
  <si>
    <t>Prognozowany stan zobowiazań wymagalnych na 31.12</t>
  </si>
  <si>
    <t>2</t>
  </si>
  <si>
    <t>Spłata długu</t>
  </si>
  <si>
    <t>2.1</t>
  </si>
  <si>
    <t>Spłata rat kapitałowych (bez art.169 ust.3 ufp):</t>
  </si>
  <si>
    <t>2.1.1</t>
  </si>
  <si>
    <t xml:space="preserve">  kredytów</t>
  </si>
  <si>
    <t>2.1.2</t>
  </si>
  <si>
    <t xml:space="preserve">  pożyczek </t>
  </si>
  <si>
    <t>2.1.3</t>
  </si>
  <si>
    <t xml:space="preserve">  wykup papierów wartościowych</t>
  </si>
  <si>
    <t>2.1.4</t>
  </si>
  <si>
    <t xml:space="preserve">  udzielonych poręczeń</t>
  </si>
  <si>
    <t>2.2</t>
  </si>
  <si>
    <t>Spłata rat kapitałowych (art.169 ust.3 ufp):</t>
  </si>
  <si>
    <t>2.2.1</t>
  </si>
  <si>
    <t>2.2.2</t>
  </si>
  <si>
    <t>2.2.3</t>
  </si>
  <si>
    <t>0,00</t>
  </si>
  <si>
    <t>2.2.4</t>
  </si>
  <si>
    <t>2.3</t>
  </si>
  <si>
    <t>Spłata odsetek i dyskonta (bez art.169 ust.3 ufp)</t>
  </si>
  <si>
    <t>2.4</t>
  </si>
  <si>
    <t>Spłata odsetek i dyskonta (art.169 ust.3 ufp)</t>
  </si>
  <si>
    <t>2.5</t>
  </si>
  <si>
    <t>Dyskonto i marża od obligacji komunalnych</t>
  </si>
  <si>
    <t>Razem odsetki</t>
  </si>
  <si>
    <t>Spłata zobowiązań zaciągniętych w 2010r.</t>
  </si>
  <si>
    <t>3</t>
  </si>
  <si>
    <t>Prognozowane dochody budżetowe</t>
  </si>
  <si>
    <t>4</t>
  </si>
  <si>
    <t>Prognozowane wydatki budżetowe</t>
  </si>
  <si>
    <t>5</t>
  </si>
  <si>
    <t>Prognozowany wynik finansowy</t>
  </si>
  <si>
    <t>6</t>
  </si>
  <si>
    <t>Relacje do dochodów (w %):</t>
  </si>
  <si>
    <t>6.1</t>
  </si>
  <si>
    <t xml:space="preserve">długu (art. 170 ust. 1);        </t>
  </si>
  <si>
    <t>6.2</t>
  </si>
  <si>
    <t>długu po uwzględnieniu wyłączeń (art. 170 ust. 3);</t>
  </si>
  <si>
    <t>6.3</t>
  </si>
  <si>
    <t xml:space="preserve">spłaty zadłużenia (art. 169 ust. 1);   </t>
  </si>
  <si>
    <t>6.4</t>
  </si>
  <si>
    <t xml:space="preserve">spłaty zadłużenia po uwzględnieniu wyłączeń (art. 169 ust. 3);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</si>
</sst>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name val="Times New Roman CE"/>
      <family val="1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left"/>
      <protection locked="0"/>
    </xf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12" xfId="0" applyNumberFormat="1" applyFont="1" applyFill="1" applyBorder="1" applyAlignment="1" applyProtection="1">
      <alignment horizontal="center"/>
      <protection locked="0"/>
    </xf>
    <xf numFmtId="0" fontId="21" fillId="0" borderId="11" xfId="0" applyNumberFormat="1" applyFont="1" applyFill="1" applyBorder="1" applyAlignment="1" applyProtection="1">
      <alignment horizontal="right"/>
      <protection locked="0"/>
    </xf>
    <xf numFmtId="0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13" xfId="0" applyNumberFormat="1" applyFont="1" applyFill="1" applyBorder="1" applyAlignment="1" applyProtection="1">
      <alignment horizontal="right"/>
      <protection locked="0"/>
    </xf>
    <xf numFmtId="49" fontId="2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1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21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1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center" vertical="center"/>
    </xf>
    <xf numFmtId="49" fontId="1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1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8" fillId="34" borderId="1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center"/>
    </xf>
    <xf numFmtId="3" fontId="1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8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1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8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0" xfId="0" applyNumberFormat="1" applyFont="1" applyFill="1" applyBorder="1" applyAlignment="1" applyProtection="1">
      <alignment vertical="center" wrapText="1"/>
      <protection locked="0"/>
    </xf>
    <xf numFmtId="49" fontId="21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12" xfId="0" applyNumberFormat="1" applyFont="1" applyFill="1" applyBorder="1" applyAlignment="1" applyProtection="1">
      <alignment horizontal="left" vertical="center" wrapText="1"/>
      <protection locked="0"/>
    </xf>
    <xf numFmtId="3" fontId="21" fillId="33" borderId="10" xfId="0" applyNumberFormat="1" applyFont="1" applyFill="1" applyBorder="1" applyAlignment="1" applyProtection="1">
      <alignment vertical="center" wrapText="1"/>
      <protection locked="0"/>
    </xf>
    <xf numFmtId="49" fontId="2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10" xfId="0" applyNumberFormat="1" applyFont="1" applyFill="1" applyBorder="1" applyAlignment="1" applyProtection="1">
      <alignment vertical="center" wrapText="1"/>
      <protection locked="0"/>
    </xf>
    <xf numFmtId="10" fontId="1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8.28125" style="3" customWidth="1"/>
    <col min="2" max="2" width="15.57421875" style="3" customWidth="1"/>
    <col min="3" max="3" width="20.57421875" style="3" customWidth="1"/>
    <col min="4" max="4" width="15.8515625" style="3" customWidth="1"/>
    <col min="5" max="5" width="13.421875" style="3" customWidth="1"/>
    <col min="6" max="6" width="11.8515625" style="3" customWidth="1"/>
    <col min="7" max="7" width="11.7109375" style="3" customWidth="1"/>
    <col min="8" max="8" width="11.421875" style="3" customWidth="1"/>
    <col min="9" max="9" width="10.7109375" style="3" customWidth="1"/>
    <col min="10" max="10" width="12.28125" style="3" customWidth="1"/>
    <col min="11" max="11" width="10.421875" style="3" customWidth="1"/>
    <col min="12" max="13" width="11.140625" style="3" customWidth="1"/>
    <col min="14" max="14" width="10.28125" style="3" customWidth="1"/>
    <col min="15" max="16384" width="9.140625" style="3" customWidth="1"/>
  </cols>
  <sheetData>
    <row r="1" spans="1:14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2"/>
      <c r="N1" s="2"/>
    </row>
    <row r="2" spans="1:14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>
      <c r="A3" s="5" t="s">
        <v>2</v>
      </c>
      <c r="B3" s="6" t="s">
        <v>3</v>
      </c>
      <c r="C3" s="7"/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0" t="s">
        <v>14</v>
      </c>
    </row>
    <row r="4" spans="1:14" ht="16.5" customHeight="1">
      <c r="A4" s="11" t="s">
        <v>15</v>
      </c>
      <c r="B4" s="12" t="s">
        <v>16</v>
      </c>
      <c r="C4" s="12"/>
      <c r="D4" s="13">
        <f>SUM(D5+D17+D21)</f>
        <v>11608843</v>
      </c>
      <c r="E4" s="14">
        <f>SUM(E9+E17+E21+E5)-E23-E28-E37</f>
        <v>16056243</v>
      </c>
      <c r="F4" s="14">
        <f aca="true" t="shared" si="0" ref="F4:N4">SUM(F9+F17+F21+F5)-F23-F28-F37</f>
        <v>13780423</v>
      </c>
      <c r="G4" s="14">
        <f t="shared" si="0"/>
        <v>12130283</v>
      </c>
      <c r="H4" s="14">
        <f t="shared" si="0"/>
        <v>10030115</v>
      </c>
      <c r="I4" s="14">
        <f t="shared" si="0"/>
        <v>7849961</v>
      </c>
      <c r="J4" s="14">
        <f t="shared" si="0"/>
        <v>5689541</v>
      </c>
      <c r="K4" s="14">
        <f t="shared" si="0"/>
        <v>3124839</v>
      </c>
      <c r="L4" s="14">
        <f t="shared" si="0"/>
        <v>2375351</v>
      </c>
      <c r="M4" s="14">
        <f t="shared" si="0"/>
        <v>1100000</v>
      </c>
      <c r="N4" s="14">
        <f t="shared" si="0"/>
        <v>0</v>
      </c>
    </row>
    <row r="5" spans="1:14" s="19" customFormat="1" ht="23.25" customHeight="1">
      <c r="A5" s="15" t="s">
        <v>17</v>
      </c>
      <c r="B5" s="16" t="s">
        <v>18</v>
      </c>
      <c r="C5" s="16"/>
      <c r="D5" s="17">
        <f>SUM(D6:D8)+D13</f>
        <v>11608843</v>
      </c>
      <c r="E5" s="17">
        <f>SUM(E6:E8)+E13</f>
        <v>11608843</v>
      </c>
      <c r="F5" s="17">
        <f>SUM(F6:F8)+F13</f>
        <v>16056243</v>
      </c>
      <c r="G5" s="17">
        <f aca="true" t="shared" si="1" ref="G5:N5">SUM(G6:G8)+G13</f>
        <v>13780437</v>
      </c>
      <c r="H5" s="17">
        <f t="shared" si="1"/>
        <v>12130269</v>
      </c>
      <c r="I5" s="17">
        <f t="shared" si="1"/>
        <v>10030115</v>
      </c>
      <c r="J5" s="17">
        <f t="shared" si="1"/>
        <v>7849961</v>
      </c>
      <c r="K5" s="17">
        <f t="shared" si="1"/>
        <v>5689541</v>
      </c>
      <c r="L5" s="17">
        <f t="shared" si="1"/>
        <v>3124839</v>
      </c>
      <c r="M5" s="17">
        <f t="shared" si="1"/>
        <v>2375351</v>
      </c>
      <c r="N5" s="18">
        <f t="shared" si="1"/>
        <v>1100000</v>
      </c>
    </row>
    <row r="6" spans="1:14" ht="12">
      <c r="A6" s="15" t="s">
        <v>19</v>
      </c>
      <c r="B6" s="20" t="s">
        <v>20</v>
      </c>
      <c r="C6" s="20"/>
      <c r="D6" s="21">
        <v>633067</v>
      </c>
      <c r="E6" s="21">
        <v>633067</v>
      </c>
      <c r="F6" s="21">
        <v>4699476</v>
      </c>
      <c r="G6" s="21">
        <v>4533036</v>
      </c>
      <c r="H6" s="21">
        <v>3607522</v>
      </c>
      <c r="I6" s="21">
        <v>2682008</v>
      </c>
      <c r="J6" s="21">
        <v>1756494</v>
      </c>
      <c r="K6" s="21">
        <v>850714</v>
      </c>
      <c r="L6" s="21">
        <v>0</v>
      </c>
      <c r="M6" s="21">
        <v>0</v>
      </c>
      <c r="N6" s="22">
        <v>0</v>
      </c>
    </row>
    <row r="7" spans="1:14" s="23" customFormat="1" ht="13.5" customHeight="1">
      <c r="A7" s="15" t="s">
        <v>21</v>
      </c>
      <c r="B7" s="20" t="s">
        <v>22</v>
      </c>
      <c r="C7" s="20"/>
      <c r="D7" s="21">
        <v>5682276</v>
      </c>
      <c r="E7" s="21">
        <v>5682276</v>
      </c>
      <c r="F7" s="21">
        <v>3862027</v>
      </c>
      <c r="G7" s="21">
        <v>2447401</v>
      </c>
      <c r="H7" s="21">
        <v>1722747</v>
      </c>
      <c r="I7" s="21">
        <v>1248107</v>
      </c>
      <c r="J7" s="21">
        <v>893467</v>
      </c>
      <c r="K7" s="21">
        <v>538827</v>
      </c>
      <c r="L7" s="21">
        <v>224839</v>
      </c>
      <c r="M7" s="21">
        <v>75351</v>
      </c>
      <c r="N7" s="22">
        <v>0</v>
      </c>
    </row>
    <row r="8" spans="1:14" ht="12.75" customHeight="1">
      <c r="A8" s="15" t="s">
        <v>23</v>
      </c>
      <c r="B8" s="20" t="s">
        <v>24</v>
      </c>
      <c r="C8" s="20"/>
      <c r="D8" s="21">
        <v>3900000</v>
      </c>
      <c r="E8" s="21">
        <v>3900000</v>
      </c>
      <c r="F8" s="24">
        <v>6800000</v>
      </c>
      <c r="G8" s="21">
        <v>6800000</v>
      </c>
      <c r="H8" s="21">
        <v>6800000</v>
      </c>
      <c r="I8" s="21">
        <v>6100000</v>
      </c>
      <c r="J8" s="21">
        <v>5200000</v>
      </c>
      <c r="K8" s="21">
        <v>4300000</v>
      </c>
      <c r="L8" s="21">
        <v>2900000</v>
      </c>
      <c r="M8" s="21">
        <v>2300000</v>
      </c>
      <c r="N8" s="22">
        <v>1100000</v>
      </c>
    </row>
    <row r="9" spans="1:14" ht="22.5" customHeight="1">
      <c r="A9" s="15" t="s">
        <v>25</v>
      </c>
      <c r="B9" s="16" t="s">
        <v>26</v>
      </c>
      <c r="C9" s="16"/>
      <c r="D9" s="25"/>
      <c r="E9" s="26">
        <f>SUM(E10:E12)</f>
        <v>5598570</v>
      </c>
      <c r="F9" s="27">
        <f aca="true" t="shared" si="2" ref="F9:N9">SUM(F10:F11)</f>
        <v>0</v>
      </c>
      <c r="G9" s="28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2">
        <f t="shared" si="2"/>
        <v>0</v>
      </c>
    </row>
    <row r="10" spans="1:14" ht="15.75" customHeight="1">
      <c r="A10" s="15" t="s">
        <v>27</v>
      </c>
      <c r="B10" s="20" t="s">
        <v>20</v>
      </c>
      <c r="C10" s="20"/>
      <c r="D10" s="29"/>
      <c r="E10" s="21">
        <v>2698570</v>
      </c>
      <c r="F10" s="30"/>
      <c r="G10" s="21"/>
      <c r="H10" s="21"/>
      <c r="I10" s="21"/>
      <c r="J10" s="21"/>
      <c r="K10" s="21"/>
      <c r="L10" s="21"/>
      <c r="M10" s="21"/>
      <c r="N10" s="22"/>
    </row>
    <row r="11" spans="1:14" ht="15.75" customHeight="1">
      <c r="A11" s="15" t="s">
        <v>28</v>
      </c>
      <c r="B11" s="20" t="s">
        <v>22</v>
      </c>
      <c r="C11" s="20"/>
      <c r="D11" s="29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15" customHeight="1">
      <c r="A12" s="15" t="s">
        <v>29</v>
      </c>
      <c r="B12" s="31" t="s">
        <v>30</v>
      </c>
      <c r="C12" s="31"/>
      <c r="D12" s="29"/>
      <c r="E12" s="21">
        <v>2900000</v>
      </c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6.5" customHeight="1">
      <c r="A13" s="15" t="s">
        <v>31</v>
      </c>
      <c r="B13" s="16" t="s">
        <v>32</v>
      </c>
      <c r="C13" s="16"/>
      <c r="D13" s="17">
        <f>SUM(D14:D16)</f>
        <v>1393500</v>
      </c>
      <c r="E13" s="17">
        <f>SUM(E14:E16)</f>
        <v>1393500</v>
      </c>
      <c r="F13" s="17">
        <f aca="true" t="shared" si="3" ref="F13:N13">SUM(F14:F16)</f>
        <v>694740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21">
        <f t="shared" si="3"/>
        <v>0</v>
      </c>
      <c r="L13" s="21">
        <f t="shared" si="3"/>
        <v>0</v>
      </c>
      <c r="M13" s="21">
        <f t="shared" si="3"/>
        <v>0</v>
      </c>
      <c r="N13" s="22">
        <f t="shared" si="3"/>
        <v>0</v>
      </c>
    </row>
    <row r="14" spans="1:14" ht="13.5" customHeight="1">
      <c r="A14" s="15" t="s">
        <v>33</v>
      </c>
      <c r="B14" s="20" t="s">
        <v>20</v>
      </c>
      <c r="C14" s="20"/>
      <c r="D14" s="21">
        <v>1393500</v>
      </c>
      <c r="E14" s="21">
        <v>1393500</v>
      </c>
      <c r="F14" s="21">
        <v>694740</v>
      </c>
      <c r="G14" s="21"/>
      <c r="H14" s="21"/>
      <c r="I14" s="21"/>
      <c r="J14" s="21"/>
      <c r="K14" s="21"/>
      <c r="L14" s="21"/>
      <c r="M14" s="21"/>
      <c r="N14" s="22"/>
    </row>
    <row r="15" spans="1:14" ht="12.75" customHeight="1">
      <c r="A15" s="15" t="s">
        <v>34</v>
      </c>
      <c r="B15" s="20" t="s">
        <v>22</v>
      </c>
      <c r="C15" s="20"/>
      <c r="D15" s="29" t="s">
        <v>35</v>
      </c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2.75" customHeight="1">
      <c r="A16" s="15" t="s">
        <v>36</v>
      </c>
      <c r="B16" s="20" t="s">
        <v>24</v>
      </c>
      <c r="C16" s="20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ht="23.25" customHeight="1">
      <c r="A17" s="15" t="s">
        <v>37</v>
      </c>
      <c r="B17" s="16" t="s">
        <v>38</v>
      </c>
      <c r="C17" s="16"/>
      <c r="D17" s="29"/>
      <c r="E17" s="17">
        <f>SUM(E18:E20)</f>
        <v>1555000</v>
      </c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5.75" customHeight="1">
      <c r="A18" s="15" t="s">
        <v>39</v>
      </c>
      <c r="B18" s="20" t="s">
        <v>40</v>
      </c>
      <c r="C18" s="20"/>
      <c r="D18" s="29"/>
      <c r="E18" s="21">
        <v>1555000</v>
      </c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12">
      <c r="A19" s="15" t="s">
        <v>41</v>
      </c>
      <c r="B19" s="20" t="s">
        <v>22</v>
      </c>
      <c r="C19" s="20"/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ht="12">
      <c r="A20" s="15" t="s">
        <v>42</v>
      </c>
      <c r="B20" s="20" t="s">
        <v>24</v>
      </c>
      <c r="C20" s="20"/>
      <c r="D20" s="29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4" ht="22.5" customHeight="1">
      <c r="A21" s="15" t="s">
        <v>43</v>
      </c>
      <c r="B21" s="20" t="s">
        <v>44</v>
      </c>
      <c r="C21" s="20"/>
      <c r="D21" s="21"/>
      <c r="E21" s="21">
        <v>0</v>
      </c>
      <c r="F21" s="21"/>
      <c r="G21" s="21"/>
      <c r="H21" s="21"/>
      <c r="I21" s="21"/>
      <c r="J21" s="21"/>
      <c r="K21" s="21"/>
      <c r="L21" s="21"/>
      <c r="M21" s="21"/>
      <c r="N21" s="22"/>
    </row>
    <row r="22" spans="1:14" ht="12">
      <c r="A22" s="11" t="s">
        <v>45</v>
      </c>
      <c r="B22" s="12" t="s">
        <v>46</v>
      </c>
      <c r="C22" s="12"/>
      <c r="D22" s="13">
        <f aca="true" t="shared" si="4" ref="D22:N22">SUM(D23+D28+D32+D36+D37)</f>
        <v>2345268</v>
      </c>
      <c r="E22" s="13">
        <f t="shared" si="4"/>
        <v>3476600</v>
      </c>
      <c r="F22" s="13">
        <f t="shared" si="4"/>
        <v>3104009</v>
      </c>
      <c r="G22" s="13">
        <f t="shared" si="4"/>
        <v>2404284</v>
      </c>
      <c r="H22" s="13">
        <f t="shared" si="4"/>
        <v>2832284</v>
      </c>
      <c r="I22" s="13">
        <f t="shared" si="4"/>
        <v>2775304</v>
      </c>
      <c r="J22" s="13">
        <f t="shared" si="4"/>
        <v>2685270</v>
      </c>
      <c r="K22" s="13">
        <f t="shared" si="4"/>
        <v>3028802</v>
      </c>
      <c r="L22" s="13">
        <f t="shared" si="4"/>
        <v>1118388</v>
      </c>
      <c r="M22" s="13">
        <f t="shared" si="4"/>
        <v>1583451</v>
      </c>
      <c r="N22" s="13">
        <f t="shared" si="4"/>
        <v>1175900</v>
      </c>
    </row>
    <row r="23" spans="1:14" ht="12">
      <c r="A23" s="15" t="s">
        <v>47</v>
      </c>
      <c r="B23" s="16" t="s">
        <v>48</v>
      </c>
      <c r="C23" s="16"/>
      <c r="D23" s="17">
        <f aca="true" t="shared" si="5" ref="D23:N23">SUM(D24:D27)</f>
        <v>1622668</v>
      </c>
      <c r="E23" s="17">
        <f t="shared" si="5"/>
        <v>2007410</v>
      </c>
      <c r="F23" s="17">
        <f t="shared" si="5"/>
        <v>1581080</v>
      </c>
      <c r="G23" s="17">
        <f t="shared" si="5"/>
        <v>799440</v>
      </c>
      <c r="H23" s="17">
        <f t="shared" si="5"/>
        <v>1249440</v>
      </c>
      <c r="I23" s="17">
        <f t="shared" si="5"/>
        <v>1329440</v>
      </c>
      <c r="J23" s="17">
        <f t="shared" si="5"/>
        <v>1309706</v>
      </c>
      <c r="K23" s="17">
        <f t="shared" si="5"/>
        <v>1713988</v>
      </c>
      <c r="L23" s="17">
        <f t="shared" si="5"/>
        <v>749488</v>
      </c>
      <c r="M23" s="17">
        <f t="shared" si="5"/>
        <v>1275351</v>
      </c>
      <c r="N23" s="18">
        <f t="shared" si="5"/>
        <v>1100000</v>
      </c>
    </row>
    <row r="24" spans="1:14" ht="12">
      <c r="A24" s="15" t="s">
        <v>49</v>
      </c>
      <c r="B24" s="20" t="s">
        <v>50</v>
      </c>
      <c r="C24" s="20"/>
      <c r="D24" s="21">
        <v>1483268</v>
      </c>
      <c r="E24" s="21">
        <v>1820249</v>
      </c>
      <c r="F24" s="21">
        <v>1414640</v>
      </c>
      <c r="G24" s="21">
        <v>724640</v>
      </c>
      <c r="H24" s="21">
        <v>474640</v>
      </c>
      <c r="I24" s="21">
        <v>354640</v>
      </c>
      <c r="J24" s="21">
        <v>354640</v>
      </c>
      <c r="K24" s="21">
        <v>313988</v>
      </c>
      <c r="L24" s="21">
        <v>149488</v>
      </c>
      <c r="M24" s="21">
        <v>75351</v>
      </c>
      <c r="N24" s="22">
        <v>0</v>
      </c>
    </row>
    <row r="25" spans="1:14" ht="12">
      <c r="A25" s="15" t="s">
        <v>51</v>
      </c>
      <c r="B25" s="20" t="s">
        <v>52</v>
      </c>
      <c r="C25" s="20"/>
      <c r="D25" s="21">
        <v>139400</v>
      </c>
      <c r="E25" s="21">
        <v>187161</v>
      </c>
      <c r="F25" s="21">
        <v>166440</v>
      </c>
      <c r="G25" s="21">
        <v>74800</v>
      </c>
      <c r="H25" s="21">
        <v>74800</v>
      </c>
      <c r="I25" s="21">
        <v>74800</v>
      </c>
      <c r="J25" s="21">
        <v>55066</v>
      </c>
      <c r="K25" s="21">
        <v>0</v>
      </c>
      <c r="L25" s="21">
        <v>0</v>
      </c>
      <c r="M25" s="21" t="s">
        <v>35</v>
      </c>
      <c r="N25" s="21" t="s">
        <v>35</v>
      </c>
    </row>
    <row r="26" spans="1:14" ht="12">
      <c r="A26" s="15" t="s">
        <v>53</v>
      </c>
      <c r="B26" s="20" t="s">
        <v>54</v>
      </c>
      <c r="C26" s="20"/>
      <c r="D26" s="29"/>
      <c r="E26" s="29"/>
      <c r="F26" s="21"/>
      <c r="G26" s="21"/>
      <c r="H26" s="21">
        <v>700000</v>
      </c>
      <c r="I26" s="21">
        <v>900000</v>
      </c>
      <c r="J26" s="21">
        <v>900000</v>
      </c>
      <c r="K26" s="21">
        <v>1400000</v>
      </c>
      <c r="L26" s="21">
        <v>600000</v>
      </c>
      <c r="M26" s="21">
        <v>1200000</v>
      </c>
      <c r="N26" s="22">
        <v>1100000</v>
      </c>
    </row>
    <row r="27" spans="1:14" ht="12">
      <c r="A27" s="15" t="s">
        <v>55</v>
      </c>
      <c r="B27" s="20" t="s">
        <v>56</v>
      </c>
      <c r="C27" s="20"/>
      <c r="D27" s="21"/>
      <c r="E27" s="29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2">
      <c r="A28" s="15" t="s">
        <v>57</v>
      </c>
      <c r="B28" s="16" t="s">
        <v>58</v>
      </c>
      <c r="C28" s="16"/>
      <c r="D28" s="17">
        <v>698760</v>
      </c>
      <c r="E28" s="17">
        <v>698760</v>
      </c>
      <c r="F28" s="17">
        <v>694740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 t="s">
        <v>35</v>
      </c>
      <c r="N28" s="17" t="s">
        <v>35</v>
      </c>
    </row>
    <row r="29" spans="1:14" ht="12">
      <c r="A29" s="15" t="s">
        <v>59</v>
      </c>
      <c r="B29" s="20" t="s">
        <v>50</v>
      </c>
      <c r="C29" s="20"/>
      <c r="D29" s="29"/>
      <c r="E29" s="29" t="s">
        <v>35</v>
      </c>
      <c r="F29" s="21">
        <v>0</v>
      </c>
      <c r="G29" s="21"/>
      <c r="H29" s="21"/>
      <c r="I29" s="21"/>
      <c r="J29" s="21"/>
      <c r="K29" s="21"/>
      <c r="L29" s="21"/>
      <c r="M29" s="29"/>
      <c r="N29" s="32"/>
    </row>
    <row r="30" spans="1:14" ht="12">
      <c r="A30" s="15" t="s">
        <v>60</v>
      </c>
      <c r="B30" s="20" t="s">
        <v>52</v>
      </c>
      <c r="C30" s="20"/>
      <c r="D30" s="29"/>
      <c r="E30" s="21">
        <v>698760</v>
      </c>
      <c r="F30" s="21">
        <v>694740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9" t="s">
        <v>35</v>
      </c>
      <c r="N30" s="29" t="s">
        <v>35</v>
      </c>
    </row>
    <row r="31" spans="1:14" ht="12">
      <c r="A31" s="15" t="s">
        <v>61</v>
      </c>
      <c r="B31" s="20" t="s">
        <v>54</v>
      </c>
      <c r="C31" s="20"/>
      <c r="D31" s="29"/>
      <c r="E31" s="29" t="s">
        <v>62</v>
      </c>
      <c r="F31" s="21">
        <v>0</v>
      </c>
      <c r="G31" s="21"/>
      <c r="H31" s="21"/>
      <c r="I31" s="21"/>
      <c r="J31" s="21"/>
      <c r="K31" s="21"/>
      <c r="L31" s="21"/>
      <c r="M31" s="29"/>
      <c r="N31" s="32"/>
    </row>
    <row r="32" spans="1:14" ht="12">
      <c r="A32" s="15" t="s">
        <v>63</v>
      </c>
      <c r="B32" s="20" t="s">
        <v>56</v>
      </c>
      <c r="C32" s="20"/>
      <c r="D32" s="21">
        <v>23840</v>
      </c>
      <c r="E32" s="21">
        <v>70430</v>
      </c>
      <c r="F32" s="21">
        <v>70430</v>
      </c>
      <c r="G32" s="21">
        <v>70430</v>
      </c>
      <c r="H32" s="21">
        <v>70430</v>
      </c>
      <c r="I32" s="21"/>
      <c r="J32" s="21"/>
      <c r="K32" s="21"/>
      <c r="L32" s="21"/>
      <c r="M32" s="21"/>
      <c r="N32" s="22"/>
    </row>
    <row r="33" spans="1:14" ht="12">
      <c r="A33" s="15" t="s">
        <v>64</v>
      </c>
      <c r="B33" s="20" t="s">
        <v>65</v>
      </c>
      <c r="C33" s="20"/>
      <c r="D33" s="29"/>
      <c r="E33" s="21">
        <v>403588</v>
      </c>
      <c r="F33" s="21">
        <v>283236</v>
      </c>
      <c r="G33" s="21">
        <v>222000</v>
      </c>
      <c r="H33" s="21">
        <v>200000</v>
      </c>
      <c r="I33" s="21">
        <v>180000</v>
      </c>
      <c r="J33" s="21">
        <v>170000</v>
      </c>
      <c r="K33" s="21">
        <v>170000</v>
      </c>
      <c r="L33" s="21">
        <v>170000</v>
      </c>
      <c r="M33" s="21">
        <v>150000</v>
      </c>
      <c r="N33" s="22">
        <v>0</v>
      </c>
    </row>
    <row r="34" spans="1:14" ht="12">
      <c r="A34" s="15" t="s">
        <v>66</v>
      </c>
      <c r="B34" s="20" t="s">
        <v>67</v>
      </c>
      <c r="C34" s="20"/>
      <c r="D34" s="29"/>
      <c r="E34" s="21">
        <v>33612</v>
      </c>
      <c r="F34" s="21">
        <v>12823</v>
      </c>
      <c r="G34" s="21"/>
      <c r="H34" s="21"/>
      <c r="I34" s="21"/>
      <c r="J34" s="21"/>
      <c r="K34" s="21"/>
      <c r="L34" s="21"/>
      <c r="M34" s="21"/>
      <c r="N34" s="22"/>
    </row>
    <row r="35" spans="1:14" ht="12">
      <c r="A35" s="15" t="s">
        <v>68</v>
      </c>
      <c r="B35" s="20" t="s">
        <v>69</v>
      </c>
      <c r="C35" s="20"/>
      <c r="D35" s="21">
        <v>0</v>
      </c>
      <c r="E35" s="21">
        <v>262800</v>
      </c>
      <c r="F35" s="21">
        <v>461700</v>
      </c>
      <c r="G35" s="21">
        <v>461700</v>
      </c>
      <c r="H35" s="21">
        <v>461700</v>
      </c>
      <c r="I35" s="21">
        <v>415150</v>
      </c>
      <c r="J35" s="21">
        <v>354850</v>
      </c>
      <c r="K35" s="21">
        <v>294100</v>
      </c>
      <c r="L35" s="21">
        <v>198900</v>
      </c>
      <c r="M35" s="21">
        <v>158100</v>
      </c>
      <c r="N35" s="21">
        <v>75900</v>
      </c>
    </row>
    <row r="36" spans="1:14" ht="12">
      <c r="A36" s="15"/>
      <c r="B36" s="33" t="s">
        <v>70</v>
      </c>
      <c r="C36" s="34"/>
      <c r="D36" s="17">
        <v>0</v>
      </c>
      <c r="E36" s="17">
        <f>SUM(E33:E35)</f>
        <v>700000</v>
      </c>
      <c r="F36" s="17">
        <f aca="true" t="shared" si="6" ref="F36:N36">SUM(F33:F35)</f>
        <v>757759</v>
      </c>
      <c r="G36" s="17">
        <f t="shared" si="6"/>
        <v>683700</v>
      </c>
      <c r="H36" s="17">
        <f t="shared" si="6"/>
        <v>661700</v>
      </c>
      <c r="I36" s="17">
        <f t="shared" si="6"/>
        <v>595150</v>
      </c>
      <c r="J36" s="17">
        <f t="shared" si="6"/>
        <v>524850</v>
      </c>
      <c r="K36" s="17">
        <f t="shared" si="6"/>
        <v>464100</v>
      </c>
      <c r="L36" s="17">
        <f t="shared" si="6"/>
        <v>368900</v>
      </c>
      <c r="M36" s="17">
        <f t="shared" si="6"/>
        <v>308100</v>
      </c>
      <c r="N36" s="17">
        <f t="shared" si="6"/>
        <v>75900</v>
      </c>
    </row>
    <row r="37" spans="1:14" ht="12">
      <c r="A37" s="15"/>
      <c r="B37" s="35" t="s">
        <v>71</v>
      </c>
      <c r="C37" s="36"/>
      <c r="D37" s="17"/>
      <c r="E37" s="17">
        <v>0</v>
      </c>
      <c r="F37" s="17">
        <v>0</v>
      </c>
      <c r="G37" s="17">
        <v>850714</v>
      </c>
      <c r="H37" s="17">
        <v>850714</v>
      </c>
      <c r="I37" s="17">
        <v>850714</v>
      </c>
      <c r="J37" s="17">
        <v>850714</v>
      </c>
      <c r="K37" s="17">
        <v>850714</v>
      </c>
      <c r="L37" s="17">
        <v>0</v>
      </c>
      <c r="M37" s="17">
        <v>0</v>
      </c>
      <c r="N37" s="17">
        <v>0</v>
      </c>
    </row>
    <row r="38" spans="1:14" ht="12">
      <c r="A38" s="11" t="s">
        <v>72</v>
      </c>
      <c r="B38" s="12" t="s">
        <v>73</v>
      </c>
      <c r="C38" s="12"/>
      <c r="D38" s="13">
        <v>34911124</v>
      </c>
      <c r="E38" s="13">
        <v>34394030</v>
      </c>
      <c r="F38" s="13">
        <v>37000000</v>
      </c>
      <c r="G38" s="13">
        <v>38000000</v>
      </c>
      <c r="H38" s="13">
        <v>38000000</v>
      </c>
      <c r="I38" s="13">
        <v>38000000</v>
      </c>
      <c r="J38" s="13">
        <v>38000000</v>
      </c>
      <c r="K38" s="13">
        <v>39000000</v>
      </c>
      <c r="L38" s="13">
        <v>39000000</v>
      </c>
      <c r="M38" s="13">
        <v>39140000</v>
      </c>
      <c r="N38" s="37">
        <v>39500000</v>
      </c>
    </row>
    <row r="39" spans="1:14" ht="12">
      <c r="A39" s="11" t="s">
        <v>74</v>
      </c>
      <c r="B39" s="38" t="s">
        <v>75</v>
      </c>
      <c r="C39" s="39"/>
      <c r="D39" s="13">
        <v>38881124</v>
      </c>
      <c r="E39" s="13">
        <v>40872300</v>
      </c>
      <c r="F39" s="13">
        <v>37000000</v>
      </c>
      <c r="G39" s="13">
        <v>37000000</v>
      </c>
      <c r="H39" s="13">
        <v>36500000</v>
      </c>
      <c r="I39" s="13">
        <v>37000000</v>
      </c>
      <c r="J39" s="13">
        <v>37500000</v>
      </c>
      <c r="K39" s="13">
        <v>38000000</v>
      </c>
      <c r="L39" s="13">
        <v>38500000</v>
      </c>
      <c r="M39" s="13">
        <v>39100000</v>
      </c>
      <c r="N39" s="37">
        <v>39400000</v>
      </c>
    </row>
    <row r="40" spans="1:14" ht="12">
      <c r="A40" s="11" t="s">
        <v>76</v>
      </c>
      <c r="B40" s="38" t="s">
        <v>77</v>
      </c>
      <c r="C40" s="39"/>
      <c r="D40" s="13">
        <f>(D38-D39)</f>
        <v>-3970000</v>
      </c>
      <c r="E40" s="13">
        <f>(E38-E39)</f>
        <v>-6478270</v>
      </c>
      <c r="F40" s="13">
        <f aca="true" t="shared" si="7" ref="F40:N40">(F38-F39)</f>
        <v>0</v>
      </c>
      <c r="G40" s="13">
        <f t="shared" si="7"/>
        <v>1000000</v>
      </c>
      <c r="H40" s="13">
        <f t="shared" si="7"/>
        <v>1500000</v>
      </c>
      <c r="I40" s="13">
        <f t="shared" si="7"/>
        <v>1000000</v>
      </c>
      <c r="J40" s="13">
        <f t="shared" si="7"/>
        <v>500000</v>
      </c>
      <c r="K40" s="13">
        <f t="shared" si="7"/>
        <v>1000000</v>
      </c>
      <c r="L40" s="13">
        <f t="shared" si="7"/>
        <v>500000</v>
      </c>
      <c r="M40" s="13">
        <f t="shared" si="7"/>
        <v>40000</v>
      </c>
      <c r="N40" s="37">
        <f t="shared" si="7"/>
        <v>100000</v>
      </c>
    </row>
    <row r="41" spans="1:14" ht="12">
      <c r="A41" s="11" t="s">
        <v>78</v>
      </c>
      <c r="B41" s="38" t="s">
        <v>79</v>
      </c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12.75" customHeight="1">
      <c r="A42" s="15" t="s">
        <v>80</v>
      </c>
      <c r="B42" s="20" t="s">
        <v>81</v>
      </c>
      <c r="C42" s="20"/>
      <c r="D42" s="42">
        <f>(D4/D38)</f>
        <v>0.33252561561753213</v>
      </c>
      <c r="E42" s="42">
        <f aca="true" t="shared" si="8" ref="E42:N42">(E4/E38)</f>
        <v>0.4668322671114725</v>
      </c>
      <c r="F42" s="42">
        <f t="shared" si="8"/>
        <v>0.37244386486486486</v>
      </c>
      <c r="G42" s="42">
        <f t="shared" si="8"/>
        <v>0.3192179736842105</v>
      </c>
      <c r="H42" s="42">
        <f t="shared" si="8"/>
        <v>0.2639503947368421</v>
      </c>
      <c r="I42" s="42">
        <f t="shared" si="8"/>
        <v>0.2065779210526316</v>
      </c>
      <c r="J42" s="42">
        <f t="shared" si="8"/>
        <v>0.14972476315789474</v>
      </c>
      <c r="K42" s="42">
        <f t="shared" si="8"/>
        <v>0.08012407692307692</v>
      </c>
      <c r="L42" s="42">
        <f t="shared" si="8"/>
        <v>0.0609064358974359</v>
      </c>
      <c r="M42" s="42">
        <f t="shared" si="8"/>
        <v>0.02810424118548799</v>
      </c>
      <c r="N42" s="42">
        <f t="shared" si="8"/>
        <v>0</v>
      </c>
    </row>
    <row r="43" spans="1:14" ht="16.5" customHeight="1">
      <c r="A43" s="15" t="s">
        <v>82</v>
      </c>
      <c r="B43" s="20" t="s">
        <v>83</v>
      </c>
      <c r="C43" s="20"/>
      <c r="D43" s="42">
        <f>(D4-D13)/D38</f>
        <v>0.29260997153801177</v>
      </c>
      <c r="E43" s="42">
        <f>(E4-E13-E17)/E38</f>
        <v>0.38110518017225664</v>
      </c>
      <c r="F43" s="42">
        <f aca="true" t="shared" si="9" ref="F43:N43">(F4-F13)/F38</f>
        <v>0.3536671081081081</v>
      </c>
      <c r="G43" s="42">
        <f t="shared" si="9"/>
        <v>0.3192179736842105</v>
      </c>
      <c r="H43" s="42">
        <f t="shared" si="9"/>
        <v>0.2639503947368421</v>
      </c>
      <c r="I43" s="42">
        <f t="shared" si="9"/>
        <v>0.2065779210526316</v>
      </c>
      <c r="J43" s="42">
        <f t="shared" si="9"/>
        <v>0.14972476315789474</v>
      </c>
      <c r="K43" s="42">
        <f t="shared" si="9"/>
        <v>0.08012407692307692</v>
      </c>
      <c r="L43" s="42">
        <f t="shared" si="9"/>
        <v>0.0609064358974359</v>
      </c>
      <c r="M43" s="42">
        <f t="shared" si="9"/>
        <v>0.02810424118548799</v>
      </c>
      <c r="N43" s="42">
        <f t="shared" si="9"/>
        <v>0</v>
      </c>
    </row>
    <row r="44" spans="1:14" ht="16.5" customHeight="1">
      <c r="A44" s="15" t="s">
        <v>84</v>
      </c>
      <c r="B44" s="20" t="s">
        <v>85</v>
      </c>
      <c r="C44" s="20"/>
      <c r="D44" s="42">
        <f>(D22/D38)</f>
        <v>0.06717824381707103</v>
      </c>
      <c r="E44" s="42">
        <f aca="true" t="shared" si="10" ref="E44:N44">(E22/E38)</f>
        <v>0.1010814958293634</v>
      </c>
      <c r="F44" s="42">
        <f t="shared" si="10"/>
        <v>0.08389213513513513</v>
      </c>
      <c r="G44" s="42">
        <f t="shared" si="10"/>
        <v>0.06327063157894737</v>
      </c>
      <c r="H44" s="42">
        <f t="shared" si="10"/>
        <v>0.0745337894736842</v>
      </c>
      <c r="I44" s="42">
        <f t="shared" si="10"/>
        <v>0.07303431578947368</v>
      </c>
      <c r="J44" s="42">
        <f t="shared" si="10"/>
        <v>0.070665</v>
      </c>
      <c r="K44" s="42">
        <f t="shared" si="10"/>
        <v>0.07766158974358975</v>
      </c>
      <c r="L44" s="42">
        <f t="shared" si="10"/>
        <v>0.028676615384615384</v>
      </c>
      <c r="M44" s="42">
        <f t="shared" si="10"/>
        <v>0.04045608073582013</v>
      </c>
      <c r="N44" s="42">
        <f t="shared" si="10"/>
        <v>0.029769620253164555</v>
      </c>
    </row>
    <row r="45" spans="1:14" ht="23.25" customHeight="1">
      <c r="A45" s="15" t="s">
        <v>86</v>
      </c>
      <c r="B45" s="20" t="s">
        <v>87</v>
      </c>
      <c r="C45" s="20"/>
      <c r="D45" s="42">
        <f>(D22-D28)/D38</f>
        <v>0.04716284700544159</v>
      </c>
      <c r="E45" s="42">
        <f aca="true" t="shared" si="11" ref="E45:N45">(E22-E28-D34)/E38</f>
        <v>0.0807651793058272</v>
      </c>
      <c r="F45" s="42">
        <f t="shared" si="11"/>
        <v>0.06420694594594595</v>
      </c>
      <c r="G45" s="42">
        <f t="shared" si="11"/>
        <v>0.06293318421052632</v>
      </c>
      <c r="H45" s="42">
        <f t="shared" si="11"/>
        <v>0.0745337894736842</v>
      </c>
      <c r="I45" s="42">
        <f t="shared" si="11"/>
        <v>0.07303431578947368</v>
      </c>
      <c r="J45" s="42">
        <f t="shared" si="11"/>
        <v>0.070665</v>
      </c>
      <c r="K45" s="42">
        <f t="shared" si="11"/>
        <v>0.07766158974358975</v>
      </c>
      <c r="L45" s="42">
        <f t="shared" si="11"/>
        <v>0.028676615384615384</v>
      </c>
      <c r="M45" s="42">
        <f t="shared" si="11"/>
        <v>0.04045608073582013</v>
      </c>
      <c r="N45" s="42">
        <f t="shared" si="11"/>
        <v>0.029769620253164555</v>
      </c>
    </row>
    <row r="46" ht="12">
      <c r="B46" s="43"/>
    </row>
  </sheetData>
  <sheetProtection/>
  <mergeCells count="45">
    <mergeCell ref="B43:C43"/>
    <mergeCell ref="B44:C44"/>
    <mergeCell ref="B45:C45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K1:N1"/>
    <mergeCell ref="A2:N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dcterms:created xsi:type="dcterms:W3CDTF">2010-01-04T10:04:59Z</dcterms:created>
  <dcterms:modified xsi:type="dcterms:W3CDTF">2010-01-04T10:05:51Z</dcterms:modified>
  <cp:category/>
  <cp:version/>
  <cp:contentType/>
  <cp:contentStatus/>
</cp:coreProperties>
</file>